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Pres" sheetId="1" r:id="rId1"/>
    <sheet name="Risultati" sheetId="2" r:id="rId2"/>
    <sheet name="Classifica" sheetId="3" r:id="rId3"/>
    <sheet name="ordine" sheetId="4" state="hidden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<sst xmlns="http://schemas.openxmlformats.org/spreadsheetml/2006/main" count="60" uniqueCount="31">
  <si>
    <t>squadra</t>
  </si>
  <si>
    <t>GESTIONE DI</t>
  </si>
  <si>
    <t>DA REMI GUEUDELOT</t>
  </si>
  <si>
    <t>Masremi@aol.com</t>
  </si>
  <si>
    <t>http://remigueudelot.free.fr</t>
  </si>
  <si>
    <t>CAMPIONATO</t>
  </si>
  <si>
    <t>Punti</t>
  </si>
  <si>
    <t>Partite In Casa</t>
  </si>
  <si>
    <t>Partite Fuori</t>
  </si>
  <si>
    <t>Totale Partite</t>
  </si>
  <si>
    <t>Gioc.</t>
  </si>
  <si>
    <t>Vint.</t>
  </si>
  <si>
    <t>Pare.</t>
  </si>
  <si>
    <t>Fat.</t>
  </si>
  <si>
    <t>Sub.</t>
  </si>
  <si>
    <t>Reti Totale</t>
  </si>
  <si>
    <t>Diff.</t>
  </si>
  <si>
    <t>Pers.</t>
  </si>
  <si>
    <t>ANDATA</t>
  </si>
  <si>
    <t>RITORNO</t>
  </si>
  <si>
    <t>Med. Ingl.</t>
  </si>
  <si>
    <t>Squadre</t>
  </si>
  <si>
    <t>Med.Goal</t>
  </si>
  <si>
    <t>R Fuori</t>
  </si>
  <si>
    <t>R casa</t>
  </si>
  <si>
    <t>Pers</t>
  </si>
  <si>
    <t>Giornata</t>
  </si>
  <si>
    <t xml:space="preserve">A - </t>
  </si>
  <si>
    <t xml:space="preserve">B - </t>
  </si>
  <si>
    <t xml:space="preserve">C - </t>
  </si>
  <si>
    <t xml:space="preserve">D -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</si>
</sst>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24"/>
      <name val="Addled"/>
      <family val="0"/>
    </font>
    <font>
      <sz val="20"/>
      <name val="Bradley Hand ITC"/>
      <family val="4"/>
    </font>
    <font>
      <u val="single"/>
      <sz val="20"/>
      <color indexed="12"/>
      <name val="Bradley Hand ITC"/>
      <family val="4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6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2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9" borderId="17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</xdr:row>
      <xdr:rowOff>361950</xdr:rowOff>
    </xdr:from>
    <xdr:to>
      <xdr:col>7</xdr:col>
      <xdr:colOff>514350</xdr:colOff>
      <xdr:row>3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685800"/>
          <a:ext cx="2619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remi@aol.com" TargetMode="External" /><Relationship Id="rId2" Type="http://schemas.openxmlformats.org/officeDocument/2006/relationships/hyperlink" Target="http://remigueudelot.free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3:D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sheetData>
    <row r="3" spans="2:3" ht="31.5">
      <c r="B3" s="1" t="s">
        <v>1</v>
      </c>
      <c r="C3" s="1"/>
    </row>
    <row r="4" spans="2:3" ht="31.5">
      <c r="B4" s="1"/>
      <c r="C4" s="1"/>
    </row>
    <row r="5" spans="2:3" ht="30">
      <c r="B5" s="1" t="s">
        <v>5</v>
      </c>
      <c r="C5" s="1"/>
    </row>
    <row r="6" spans="2:3" ht="30">
      <c r="B6" s="1"/>
      <c r="C6" s="1"/>
    </row>
    <row r="7" spans="2:3" ht="30">
      <c r="B7" s="1" t="s">
        <v>2</v>
      </c>
      <c r="C7" s="1"/>
    </row>
    <row r="8" spans="3:4" ht="29.25">
      <c r="C8" s="2"/>
      <c r="D8" s="2"/>
    </row>
    <row r="9" spans="3:4" ht="29.25">
      <c r="C9" s="3" t="s">
        <v>3</v>
      </c>
      <c r="D9" s="2"/>
    </row>
    <row r="10" spans="3:4" ht="29.25">
      <c r="C10" s="2"/>
      <c r="D10" s="2"/>
    </row>
    <row r="11" spans="3:4" ht="29.25">
      <c r="C11" s="3" t="s">
        <v>4</v>
      </c>
      <c r="D11" s="2"/>
    </row>
    <row r="12" spans="2:4" ht="29.25">
      <c r="B12" s="2"/>
      <c r="C12" s="2"/>
      <c r="D12" s="2"/>
    </row>
  </sheetData>
  <sheetProtection/>
  <hyperlinks>
    <hyperlink ref="C9" r:id="rId1" display="Masremi@aol.com"/>
    <hyperlink ref="C11" r:id="rId2" display="http://remigueudelot.free.fr"/>
  </hyperlinks>
  <printOptions/>
  <pageMargins left="0.75" right="0.75" top="1" bottom="1" header="0.4921259845" footer="0.492125984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6"/>
  </sheetPr>
  <dimension ref="A1:F12"/>
  <sheetViews>
    <sheetView tabSelected="1" zoomScale="70" zoomScaleNormal="70" zoomScalePageLayoutView="0" workbookViewId="0" topLeftCell="A1">
      <selection activeCell="E1" sqref="E1:F9"/>
    </sheetView>
  </sheetViews>
  <sheetFormatPr defaultColWidth="9.140625" defaultRowHeight="12.75"/>
  <cols>
    <col min="1" max="1" width="11.421875" style="7" bestFit="1" customWidth="1"/>
    <col min="2" max="2" width="5.7109375" style="7" bestFit="1" customWidth="1"/>
    <col min="3" max="6" width="9.140625" style="7" customWidth="1"/>
  </cols>
  <sheetData>
    <row r="1" spans="1:6" ht="18.75" thickTop="1">
      <c r="A1" s="9" t="s">
        <v>26</v>
      </c>
      <c r="B1" s="9">
        <v>1</v>
      </c>
      <c r="C1" s="31" t="s">
        <v>18</v>
      </c>
      <c r="D1" s="32"/>
      <c r="E1" s="31" t="s">
        <v>19</v>
      </c>
      <c r="F1" s="33"/>
    </row>
    <row r="2" spans="1:6" ht="18">
      <c r="A2" s="10" t="s">
        <v>28</v>
      </c>
      <c r="B2" s="10" t="s">
        <v>27</v>
      </c>
      <c r="C2" s="11"/>
      <c r="D2" s="17"/>
      <c r="E2" s="11"/>
      <c r="F2" s="12"/>
    </row>
    <row r="3" spans="1:6" ht="18">
      <c r="A3" s="10" t="s">
        <v>30</v>
      </c>
      <c r="B3" s="10" t="s">
        <v>29</v>
      </c>
      <c r="C3" s="11"/>
      <c r="D3" s="17"/>
      <c r="E3" s="11"/>
      <c r="F3" s="12"/>
    </row>
    <row r="4" spans="1:6" ht="18">
      <c r="A4" s="9" t="s">
        <v>26</v>
      </c>
      <c r="B4" s="9">
        <v>2</v>
      </c>
      <c r="C4" s="13"/>
      <c r="D4" s="18"/>
      <c r="E4" s="13"/>
      <c r="F4" s="14"/>
    </row>
    <row r="5" spans="1:6" ht="18">
      <c r="A5" s="10" t="s">
        <v>28</v>
      </c>
      <c r="B5" s="10" t="s">
        <v>30</v>
      </c>
      <c r="C5" s="11"/>
      <c r="D5" s="17"/>
      <c r="E5" s="11"/>
      <c r="F5" s="12"/>
    </row>
    <row r="6" spans="1:6" ht="18">
      <c r="A6" s="10" t="s">
        <v>27</v>
      </c>
      <c r="B6" s="10" t="s">
        <v>29</v>
      </c>
      <c r="C6" s="11"/>
      <c r="D6" s="17"/>
      <c r="E6" s="11"/>
      <c r="F6" s="12"/>
    </row>
    <row r="7" spans="1:6" ht="18">
      <c r="A7" s="9" t="s">
        <v>26</v>
      </c>
      <c r="B7" s="9">
        <v>3</v>
      </c>
      <c r="C7" s="13"/>
      <c r="D7" s="18"/>
      <c r="E7" s="13"/>
      <c r="F7" s="14"/>
    </row>
    <row r="8" spans="1:6" ht="18">
      <c r="A8" s="10" t="s">
        <v>30</v>
      </c>
      <c r="B8" s="10" t="s">
        <v>27</v>
      </c>
      <c r="C8" s="11"/>
      <c r="D8" s="17"/>
      <c r="E8" s="11"/>
      <c r="F8" s="12"/>
    </row>
    <row r="9" spans="1:6" ht="18.75" thickBot="1">
      <c r="A9" s="10" t="s">
        <v>29</v>
      </c>
      <c r="B9" s="10" t="s">
        <v>28</v>
      </c>
      <c r="C9" s="15"/>
      <c r="D9" s="19"/>
      <c r="E9" s="15"/>
      <c r="F9" s="16"/>
    </row>
    <row r="10" spans="1:2" ht="18.75" thickTop="1">
      <c r="A10"/>
      <c r="B10"/>
    </row>
    <row r="11" spans="1:2" ht="18">
      <c r="A11"/>
      <c r="B11"/>
    </row>
    <row r="12" spans="1:2" ht="18">
      <c r="A12"/>
      <c r="B12"/>
    </row>
  </sheetData>
  <sheetProtection/>
  <mergeCells count="2">
    <mergeCell ref="C1:D1"/>
    <mergeCell ref="E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53"/>
  </sheetPr>
  <dimension ref="A1:W6"/>
  <sheetViews>
    <sheetView zoomScale="75" zoomScaleNormal="75" zoomScalePageLayoutView="0" workbookViewId="0" topLeftCell="A1">
      <selection activeCell="A1" sqref="A1:A2"/>
    </sheetView>
  </sheetViews>
  <sheetFormatPr defaultColWidth="11.421875" defaultRowHeight="12.75"/>
  <cols>
    <col min="1" max="1" width="41.57421875" style="5" customWidth="1"/>
    <col min="2" max="2" width="7.7109375" style="6" customWidth="1"/>
    <col min="3" max="18" width="7.28125" style="6" customWidth="1"/>
    <col min="19" max="23" width="7.28125" style="4" customWidth="1"/>
    <col min="24" max="16384" width="11.421875" style="4" customWidth="1"/>
  </cols>
  <sheetData>
    <row r="1" spans="1:23" s="8" customFormat="1" ht="26.25" thickBot="1">
      <c r="A1" s="34" t="s">
        <v>21</v>
      </c>
      <c r="B1" s="36" t="s">
        <v>6</v>
      </c>
      <c r="C1" s="38" t="s">
        <v>7</v>
      </c>
      <c r="D1" s="38"/>
      <c r="E1" s="38"/>
      <c r="F1" s="38"/>
      <c r="G1" s="39" t="s">
        <v>8</v>
      </c>
      <c r="H1" s="39"/>
      <c r="I1" s="39"/>
      <c r="J1" s="39"/>
      <c r="K1" s="42" t="s">
        <v>9</v>
      </c>
      <c r="L1" s="42"/>
      <c r="M1" s="42"/>
      <c r="N1" s="42"/>
      <c r="O1" s="38" t="s">
        <v>24</v>
      </c>
      <c r="P1" s="38"/>
      <c r="Q1" s="39" t="s">
        <v>23</v>
      </c>
      <c r="R1" s="39"/>
      <c r="S1" s="42" t="s">
        <v>15</v>
      </c>
      <c r="T1" s="42"/>
      <c r="U1" s="42"/>
      <c r="V1" s="43" t="s">
        <v>22</v>
      </c>
      <c r="W1" s="40" t="s">
        <v>20</v>
      </c>
    </row>
    <row r="2" spans="1:23" s="8" customFormat="1" ht="26.25" thickBot="1">
      <c r="A2" s="35"/>
      <c r="B2" s="37"/>
      <c r="C2" s="20" t="s">
        <v>10</v>
      </c>
      <c r="D2" s="20" t="s">
        <v>11</v>
      </c>
      <c r="E2" s="20" t="s">
        <v>12</v>
      </c>
      <c r="F2" s="20" t="s">
        <v>17</v>
      </c>
      <c r="G2" s="21" t="s">
        <v>10</v>
      </c>
      <c r="H2" s="21" t="s">
        <v>11</v>
      </c>
      <c r="I2" s="21" t="s">
        <v>12</v>
      </c>
      <c r="J2" s="21" t="s">
        <v>17</v>
      </c>
      <c r="K2" s="22" t="s">
        <v>10</v>
      </c>
      <c r="L2" s="22" t="s">
        <v>11</v>
      </c>
      <c r="M2" s="22" t="s">
        <v>12</v>
      </c>
      <c r="N2" s="22" t="s">
        <v>25</v>
      </c>
      <c r="O2" s="23" t="s">
        <v>13</v>
      </c>
      <c r="P2" s="23" t="s">
        <v>14</v>
      </c>
      <c r="Q2" s="21" t="s">
        <v>13</v>
      </c>
      <c r="R2" s="21" t="s">
        <v>14</v>
      </c>
      <c r="S2" s="22" t="s">
        <v>13</v>
      </c>
      <c r="T2" s="22" t="s">
        <v>14</v>
      </c>
      <c r="U2" s="22" t="s">
        <v>16</v>
      </c>
      <c r="V2" s="43"/>
      <c r="W2" s="41"/>
    </row>
    <row r="3" spans="1:23" ht="26.25" thickBot="1">
      <c r="A3" s="24" t="s">
        <v>27</v>
      </c>
      <c r="B3" s="25">
        <f>L3*3+M3</f>
        <v>0</v>
      </c>
      <c r="C3" s="26">
        <f>D3+E3+F3</f>
        <v>0</v>
      </c>
      <c r="D3" s="26">
        <f>vittoria(Risultati!$A$1:$A$9,"A - ")+vittoria4(Risultati!$B$1:$B$9,"A - ")</f>
        <v>0</v>
      </c>
      <c r="E3" s="26">
        <f>pareggio(Risultati!$A$1:$A$9,"A - ")+pareggio4(Risultati!$B$1:$B$9,"A - ")</f>
        <v>0</v>
      </c>
      <c r="F3" s="26">
        <f>sconfitta(Risultati!$A$1:$A$9,"A - ")+sconfitta4(Risultati!$B$1:$B$9,"A - ")</f>
        <v>0</v>
      </c>
      <c r="G3" s="27">
        <f>H3+I3+J3</f>
        <v>0</v>
      </c>
      <c r="H3" s="27">
        <f>vittoria2(Risultati!$B$1:$B$9,"A - ")+vittoria3(Risultati!$A$1:$A$9,"A - ")</f>
        <v>0</v>
      </c>
      <c r="I3" s="27">
        <f>pareggio2(Risultati!$B$1:$B$9,"A - ")+pareggio3(Risultati!$A$1:$A$9,"A - ")</f>
        <v>0</v>
      </c>
      <c r="J3" s="27">
        <f>sconfitta2(Risultati!$B$1:$B$9,"A - ")+sconfitta3(Risultati!$A$1:$A$9,"A - ")</f>
        <v>0</v>
      </c>
      <c r="K3" s="25">
        <f>C3+G3</f>
        <v>0</v>
      </c>
      <c r="L3" s="25">
        <f>D3+H3</f>
        <v>0</v>
      </c>
      <c r="M3" s="25">
        <f>E3+I3</f>
        <v>0</v>
      </c>
      <c r="N3" s="25">
        <f>F3+J3</f>
        <v>0</v>
      </c>
      <c r="O3" s="26">
        <f>numeroreti(Risultati!$A$1:$A$9,"A - ")+numeroreti2(Risultati!$B$1:$B$9,"A - ")</f>
        <v>0</v>
      </c>
      <c r="P3" s="26">
        <f>numeroretisubito1(Risultati!$A$1:$A$9,"A - ")+numeroretisubito1(Risultati!$B$1:$B$9,"A - ")</f>
        <v>0</v>
      </c>
      <c r="Q3" s="27">
        <f>numeroreti(Risultati!$B$1:$B$9,"A - ")+numeroreti2(Risultati!$A$1:$A$9,"A - ")</f>
        <v>0</v>
      </c>
      <c r="R3" s="27">
        <f>numeroretisubito2(Risultati!$B$1:$B$9,"A - ")+numeroretisubito3(Risultati!$A$1:$A$9,"A - ")</f>
        <v>0</v>
      </c>
      <c r="S3" s="28">
        <f>O3+Q3</f>
        <v>0</v>
      </c>
      <c r="T3" s="28">
        <f>P3+R3</f>
        <v>0</v>
      </c>
      <c r="U3" s="28">
        <f>S3-T3</f>
        <v>0</v>
      </c>
      <c r="V3" s="29" t="e">
        <f>S3/K3</f>
        <v>#DIV/0!</v>
      </c>
      <c r="W3" s="30">
        <f>IF(2*H3-1*J3-2*E3-3*F3&gt;0,"+"&amp;2*H3-1*J3-2*E3-3*F3,2*H3-1*J3-2*E3-3*F3)</f>
        <v>0</v>
      </c>
    </row>
    <row r="4" spans="1:23" ht="26.25" thickBot="1">
      <c r="A4" s="24" t="s">
        <v>28</v>
      </c>
      <c r="B4" s="25">
        <f>L4*3+M4</f>
        <v>0</v>
      </c>
      <c r="C4" s="26">
        <f>D4+E4+F4</f>
        <v>0</v>
      </c>
      <c r="D4" s="26">
        <f>vittoria(Risultati!$A$1:$A$9,"B - ")+vittoria4(Risultati!$B$1:$B$9,"B - ")</f>
        <v>0</v>
      </c>
      <c r="E4" s="26">
        <f>pareggio(Risultati!$A$1:$A$9,"B - ")+pareggio4(Risultati!$B$1:$B$9,"B - ")</f>
        <v>0</v>
      </c>
      <c r="F4" s="26">
        <f>sconfitta(Risultati!$A$1:$A$9,"B - ")+sconfitta4(Risultati!$B$1:$B$9,"B - ")</f>
        <v>0</v>
      </c>
      <c r="G4" s="27">
        <f>H4+I4+J4</f>
        <v>0</v>
      </c>
      <c r="H4" s="27">
        <f>vittoria2(Risultati!$B$1:$B$9,"B - ")+vittoria3(Risultati!$A$1:$A$9,"B - ")</f>
        <v>0</v>
      </c>
      <c r="I4" s="27">
        <f>pareggio2(Risultati!$B$1:$B$9,"B - ")+pareggio3(Risultati!$A$1:$A$9,"B - ")</f>
        <v>0</v>
      </c>
      <c r="J4" s="27">
        <f>sconfitta2(Risultati!$B$1:$B$9,"B - ")+sconfitta3(Risultati!$A$1:$A$9,"B - ")</f>
        <v>0</v>
      </c>
      <c r="K4" s="25">
        <f>C4+G4</f>
        <v>0</v>
      </c>
      <c r="L4" s="25">
        <f>D4+H4</f>
        <v>0</v>
      </c>
      <c r="M4" s="25">
        <f>E4+I4</f>
        <v>0</v>
      </c>
      <c r="N4" s="25">
        <f>F4+J4</f>
        <v>0</v>
      </c>
      <c r="O4" s="26">
        <f>numeroreti(Risultati!$A$1:$A$9,"B - ")+numeroreti2(Risultati!$B$1:$B$9,"B - ")</f>
        <v>0</v>
      </c>
      <c r="P4" s="26">
        <f>numeroretisubito1(Risultati!$A$1:$A$9,"B - ")+numeroretisubito1(Risultati!$B$1:$B$9,"B - ")</f>
        <v>0</v>
      </c>
      <c r="Q4" s="27">
        <f>numeroreti(Risultati!$B$1:$B$9,"B - ")+numeroreti2(Risultati!$A$1:$A$9,"B - ")</f>
        <v>0</v>
      </c>
      <c r="R4" s="27">
        <f>numeroretisubito2(Risultati!$B$1:$B$9,"B - ")+numeroretisubito3(Risultati!$A$1:$A$9,"B - ")</f>
        <v>0</v>
      </c>
      <c r="S4" s="28">
        <f>O4+Q4</f>
        <v>0</v>
      </c>
      <c r="T4" s="28">
        <f>P4+R4</f>
        <v>0</v>
      </c>
      <c r="U4" s="28">
        <f>S4-T4</f>
        <v>0</v>
      </c>
      <c r="V4" s="29" t="e">
        <f>S4/K4</f>
        <v>#DIV/0!</v>
      </c>
      <c r="W4" s="30">
        <f>IF(2*H4-1*J4-2*E4-3*F4&gt;0,"+"&amp;2*H4-1*J4-2*E4-3*F4,2*H4-1*J4-2*E4-3*F4)</f>
        <v>0</v>
      </c>
    </row>
    <row r="5" spans="1:23" ht="26.25" thickBot="1">
      <c r="A5" s="24" t="s">
        <v>29</v>
      </c>
      <c r="B5" s="25">
        <f>L5*3+M5</f>
        <v>0</v>
      </c>
      <c r="C5" s="26">
        <f>D5+E5+F5</f>
        <v>0</v>
      </c>
      <c r="D5" s="26">
        <f>vittoria(Risultati!$A$1:$A$9,"C - ")+vittoria4(Risultati!$B$1:$B$9,"C - ")</f>
        <v>0</v>
      </c>
      <c r="E5" s="26">
        <f>pareggio(Risultati!$A$1:$A$9,"C - ")+pareggio4(Risultati!$B$1:$B$9,"C - ")</f>
        <v>0</v>
      </c>
      <c r="F5" s="26">
        <f>sconfitta(Risultati!$A$1:$A$9,"C - ")+sconfitta4(Risultati!$B$1:$B$9,"C - ")</f>
        <v>0</v>
      </c>
      <c r="G5" s="27">
        <f>H5+I5+J5</f>
        <v>0</v>
      </c>
      <c r="H5" s="27">
        <f>vittoria2(Risultati!$B$1:$B$9,"C - ")+vittoria3(Risultati!$A$1:$A$9,"C - ")</f>
        <v>0</v>
      </c>
      <c r="I5" s="27">
        <f>pareggio2(Risultati!$B$1:$B$9,"C - ")+pareggio3(Risultati!$A$1:$A$9,"C - ")</f>
        <v>0</v>
      </c>
      <c r="J5" s="27">
        <f>sconfitta2(Risultati!$B$1:$B$9,"C - ")+sconfitta3(Risultati!$A$1:$A$9,"C - ")</f>
        <v>0</v>
      </c>
      <c r="K5" s="25">
        <f>C5+G5</f>
        <v>0</v>
      </c>
      <c r="L5" s="25">
        <f>D5+H5</f>
        <v>0</v>
      </c>
      <c r="M5" s="25">
        <f>E5+I5</f>
        <v>0</v>
      </c>
      <c r="N5" s="25">
        <f>F5+J5</f>
        <v>0</v>
      </c>
      <c r="O5" s="26">
        <f>numeroreti(Risultati!$A$1:$A$9,"C - ")+numeroreti2(Risultati!$B$1:$B$9,"C - ")</f>
        <v>0</v>
      </c>
      <c r="P5" s="26">
        <f>numeroretisubito1(Risultati!$A$1:$A$9,"C - ")+numeroretisubito1(Risultati!$B$1:$B$9,"C - ")</f>
        <v>0</v>
      </c>
      <c r="Q5" s="27">
        <f>numeroreti(Risultati!$B$1:$B$9,"C - ")+numeroreti2(Risultati!$A$1:$A$9,"C - ")</f>
        <v>0</v>
      </c>
      <c r="R5" s="27">
        <f>numeroretisubito2(Risultati!$B$1:$B$9,"C - ")+numeroretisubito3(Risultati!$A$1:$A$9,"C - ")</f>
        <v>0</v>
      </c>
      <c r="S5" s="28">
        <f>O5+Q5</f>
        <v>0</v>
      </c>
      <c r="T5" s="28">
        <f>P5+R5</f>
        <v>0</v>
      </c>
      <c r="U5" s="28">
        <f>S5-T5</f>
        <v>0</v>
      </c>
      <c r="V5" s="29" t="e">
        <f>S5/K5</f>
        <v>#DIV/0!</v>
      </c>
      <c r="W5" s="30">
        <f>IF(2*H5-1*J5-2*E5-3*F5&gt;0,"+"&amp;2*H5-1*J5-2*E5-3*F5,2*H5-1*J5-2*E5-3*F5)</f>
        <v>0</v>
      </c>
    </row>
    <row r="6" spans="1:23" ht="26.25" thickBot="1">
      <c r="A6" s="24" t="s">
        <v>30</v>
      </c>
      <c r="B6" s="25">
        <f>L6*3+M6</f>
        <v>0</v>
      </c>
      <c r="C6" s="26">
        <f>D6+E6+F6</f>
        <v>0</v>
      </c>
      <c r="D6" s="26">
        <f>vittoria(Risultati!$A$1:$A$9,"D - ")+vittoria4(Risultati!$B$1:$B$9,"D - ")</f>
        <v>0</v>
      </c>
      <c r="E6" s="26">
        <f>pareggio(Risultati!$A$1:$A$9,"D - ")+pareggio4(Risultati!$B$1:$B$9,"D - ")</f>
        <v>0</v>
      </c>
      <c r="F6" s="26">
        <f>sconfitta(Risultati!$A$1:$A$9,"D - ")+sconfitta4(Risultati!$B$1:$B$9,"D - ")</f>
        <v>0</v>
      </c>
      <c r="G6" s="27">
        <f>H6+I6+J6</f>
        <v>0</v>
      </c>
      <c r="H6" s="27">
        <f>vittoria2(Risultati!$B$1:$B$9,"D - ")+vittoria3(Risultati!$A$1:$A$9,"D - ")</f>
        <v>0</v>
      </c>
      <c r="I6" s="27">
        <f>pareggio2(Risultati!$B$1:$B$9,"D - ")+pareggio3(Risultati!$A$1:$A$9,"D - ")</f>
        <v>0</v>
      </c>
      <c r="J6" s="27">
        <f>sconfitta2(Risultati!$B$1:$B$9,"D - ")+sconfitta3(Risultati!$A$1:$A$9,"D - ")</f>
        <v>0</v>
      </c>
      <c r="K6" s="25">
        <f>C6+G6</f>
        <v>0</v>
      </c>
      <c r="L6" s="25">
        <f>D6+H6</f>
        <v>0</v>
      </c>
      <c r="M6" s="25">
        <f>E6+I6</f>
        <v>0</v>
      </c>
      <c r="N6" s="25">
        <f>F6+J6</f>
        <v>0</v>
      </c>
      <c r="O6" s="26">
        <f>numeroreti(Risultati!$A$1:$A$9,"D - ")+numeroreti2(Risultati!$B$1:$B$9,"D - ")</f>
        <v>0</v>
      </c>
      <c r="P6" s="26">
        <f>numeroretisubito1(Risultati!$A$1:$A$9,"D - ")+numeroretisubito1(Risultati!$B$1:$B$9,"D - ")</f>
        <v>0</v>
      </c>
      <c r="Q6" s="27">
        <f>numeroreti(Risultati!$B$1:$B$9,"D - ")+numeroreti2(Risultati!$A$1:$A$9,"D - ")</f>
        <v>0</v>
      </c>
      <c r="R6" s="27">
        <f>numeroretisubito2(Risultati!$B$1:$B$9,"D - ")+numeroretisubito3(Risultati!$A$1:$A$9,"D - ")</f>
        <v>0</v>
      </c>
      <c r="S6" s="28">
        <f>O6+Q6</f>
        <v>0</v>
      </c>
      <c r="T6" s="28">
        <f>P6+R6</f>
        <v>0</v>
      </c>
      <c r="U6" s="28">
        <f>S6-T6</f>
        <v>0</v>
      </c>
      <c r="V6" s="29" t="e">
        <f>S6/K6</f>
        <v>#DIV/0!</v>
      </c>
      <c r="W6" s="30">
        <f>IF(2*H6-1*J6-2*E6-3*F6&gt;0,"+"&amp;2*H6-1*J6-2*E6-3*F6,2*H6-1*J6-2*E6-3*F6)</f>
        <v>0</v>
      </c>
    </row>
  </sheetData>
  <sheetProtection/>
  <mergeCells count="10">
    <mergeCell ref="A1:A2"/>
    <mergeCell ref="B1:B2"/>
    <mergeCell ref="C1:F1"/>
    <mergeCell ref="G1:J1"/>
    <mergeCell ref="W1:W2"/>
    <mergeCell ref="K1:N1"/>
    <mergeCell ref="O1:P1"/>
    <mergeCell ref="Q1:R1"/>
    <mergeCell ref="S1:U1"/>
    <mergeCell ref="V1:V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7.140625" style="0" customWidth="1"/>
  </cols>
  <sheetData>
    <row r="1" ht="12.75">
      <c r="A1" t="s">
        <v>0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paolo</cp:lastModifiedBy>
  <dcterms:created xsi:type="dcterms:W3CDTF">2005-03-01T13:03:50Z</dcterms:created>
  <dcterms:modified xsi:type="dcterms:W3CDTF">2013-10-16T09:31:33Z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276001526</vt:i4>
  </property>
  <property fmtid="{D5CDD505-2E9C-101B-9397-08002B2CF9AE}" pid="3" name="_EmailSubject">
    <vt:lpwstr>aiuto</vt:lpwstr>
  </property>
  <property fmtid="{D5CDD505-2E9C-101B-9397-08002B2CF9AE}" pid="4" name="_AuthorEmail">
    <vt:lpwstr>masremi@aliceposta.it</vt:lpwstr>
  </property>
  <property fmtid="{D5CDD505-2E9C-101B-9397-08002B2CF9AE}" pid="5" name="_AuthorEmailDisplayName">
    <vt:lpwstr>remi</vt:lpwstr>
  </property>
  <property fmtid="{D5CDD505-2E9C-101B-9397-08002B2CF9AE}" pid="6" name="_ReviewingToolsShownOnce">
    <vt:lpwstr/>
  </property>
</Properties>
</file>